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8117EC39-1331-4EF4-855A-2152AD8D52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 fe-009_8513" sheetId="1" r:id="rId1"/>
    <sheet name="Foaie1" sheetId="2" r:id="rId2"/>
  </sheets>
  <definedNames>
    <definedName name="_xlnm.Print_Titles" localSheetId="0">'forma fe-009_8513'!$9:$11</definedName>
    <definedName name="_xlnm.Print_Area" localSheetId="0">'forma fe-009_8513'!$A$1:$H$89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19" i="1"/>
  <c r="H31" i="1" l="1"/>
  <c r="G31" i="1"/>
  <c r="E27" i="1"/>
  <c r="H34" i="1"/>
  <c r="G34" i="1"/>
  <c r="E18" i="1"/>
  <c r="F55" i="1"/>
  <c r="F60" i="1"/>
  <c r="E68" i="1"/>
  <c r="E60" i="1"/>
  <c r="E55" i="1"/>
  <c r="F18" i="1"/>
  <c r="G20" i="1"/>
  <c r="G19" i="1"/>
  <c r="F68" i="1"/>
  <c r="D68" i="1"/>
  <c r="H69" i="1"/>
  <c r="G69" i="1"/>
  <c r="F36" i="1"/>
  <c r="H54" i="1"/>
  <c r="G54" i="1"/>
  <c r="F53" i="1"/>
  <c r="E53" i="1"/>
  <c r="H52" i="1"/>
  <c r="G52" i="1"/>
  <c r="F51" i="1"/>
  <c r="E51" i="1"/>
  <c r="H45" i="1"/>
  <c r="F44" i="1"/>
  <c r="E44" i="1"/>
  <c r="E36" i="1"/>
  <c r="G41" i="1"/>
  <c r="H41" i="1"/>
  <c r="E21" i="1"/>
  <c r="G25" i="1"/>
  <c r="F42" i="1"/>
  <c r="E42" i="1"/>
  <c r="D42" i="1"/>
  <c r="H43" i="1"/>
  <c r="G43" i="1"/>
  <c r="F27" i="1"/>
  <c r="D27" i="1"/>
  <c r="G32" i="1"/>
  <c r="G29" i="1"/>
  <c r="H29" i="1"/>
  <c r="D55" i="1"/>
  <c r="H30" i="1"/>
  <c r="G30" i="1"/>
  <c r="H17" i="1"/>
  <c r="G17" i="1"/>
  <c r="D60" i="1"/>
  <c r="H66" i="1"/>
  <c r="G66" i="1"/>
  <c r="H70" i="1"/>
  <c r="G70" i="1"/>
  <c r="F21" i="1"/>
  <c r="H63" i="1"/>
  <c r="H64" i="1"/>
  <c r="D21" i="1"/>
  <c r="D13" i="1"/>
  <c r="E13" i="1"/>
  <c r="G28" i="1"/>
  <c r="H28" i="1"/>
  <c r="H23" i="1"/>
  <c r="G23" i="1"/>
  <c r="F13" i="1"/>
  <c r="H24" i="1"/>
  <c r="G24" i="1"/>
  <c r="H18" i="1" l="1"/>
  <c r="E12" i="1"/>
  <c r="G18" i="1"/>
  <c r="F12" i="1"/>
  <c r="G51" i="1"/>
  <c r="H51" i="1"/>
  <c r="H53" i="1"/>
  <c r="H44" i="1"/>
  <c r="G53" i="1"/>
  <c r="G42" i="1"/>
  <c r="H42" i="1"/>
  <c r="G21" i="1" l="1"/>
  <c r="H16" i="1"/>
  <c r="E46" i="1"/>
  <c r="F46" i="1"/>
  <c r="F35" i="1" s="1"/>
  <c r="G16" i="1"/>
  <c r="H15" i="1"/>
  <c r="H32" i="1"/>
  <c r="D36" i="1"/>
  <c r="F71" i="1" l="1"/>
  <c r="D46" i="1"/>
  <c r="D35" i="1" s="1"/>
  <c r="H59" i="1"/>
  <c r="G59" i="1"/>
  <c r="H58" i="1"/>
  <c r="G58" i="1"/>
  <c r="H57" i="1"/>
  <c r="G57" i="1"/>
  <c r="H56" i="1"/>
  <c r="G56" i="1"/>
  <c r="H50" i="1"/>
  <c r="G50" i="1"/>
  <c r="H49" i="1"/>
  <c r="G49" i="1"/>
  <c r="H48" i="1"/>
  <c r="G48" i="1"/>
  <c r="H47" i="1"/>
  <c r="G47" i="1"/>
  <c r="H33" i="1"/>
  <c r="G33" i="1"/>
  <c r="G15" i="1"/>
  <c r="H14" i="1"/>
  <c r="G14" i="1"/>
  <c r="F76" i="1" l="1"/>
  <c r="D12" i="1"/>
  <c r="G12" i="1"/>
  <c r="H21" i="1"/>
  <c r="H12" i="1"/>
  <c r="G40" i="1"/>
  <c r="H40" i="1"/>
  <c r="H27" i="1"/>
  <c r="H13" i="1"/>
  <c r="G46" i="1"/>
  <c r="H55" i="1"/>
  <c r="G55" i="1"/>
  <c r="G13" i="1"/>
  <c r="G27" i="1"/>
  <c r="H46" i="1"/>
  <c r="G39" i="1" l="1"/>
  <c r="H39" i="1"/>
  <c r="H22" i="1"/>
  <c r="G22" i="1"/>
  <c r="G38" i="1" l="1"/>
  <c r="H38" i="1"/>
  <c r="G37" i="1" l="1"/>
  <c r="H37" i="1"/>
  <c r="H36" i="1" l="1"/>
  <c r="G36" i="1"/>
  <c r="G67" i="1" l="1"/>
  <c r="H67" i="1"/>
  <c r="G65" i="1" l="1"/>
  <c r="H65" i="1"/>
  <c r="G64" i="1" l="1"/>
  <c r="G63" i="1" l="1"/>
  <c r="G62" i="1" l="1"/>
  <c r="H62" i="1"/>
  <c r="H61" i="1" l="1"/>
  <c r="G61" i="1"/>
  <c r="G60" i="1" l="1"/>
  <c r="H60" i="1"/>
  <c r="H68" i="1"/>
  <c r="G68" i="1"/>
  <c r="E35" i="1"/>
  <c r="E71" i="1" s="1"/>
  <c r="H35" i="1" l="1"/>
  <c r="G35" i="1"/>
</calcChain>
</file>

<file path=xl/sharedStrings.xml><?xml version="1.0" encoding="utf-8"?>
<sst xmlns="http://schemas.openxmlformats.org/spreadsheetml/2006/main" count="134" uniqueCount="133">
  <si>
    <t>mii lei</t>
  </si>
  <si>
    <t>Denumirea</t>
  </si>
  <si>
    <t>Cod</t>
  </si>
  <si>
    <t>Aprobat</t>
  </si>
  <si>
    <t>Precizat pe an</t>
  </si>
  <si>
    <t>Executat anul curent</t>
  </si>
  <si>
    <t>devieri (+/-)</t>
  </si>
  <si>
    <t>1</t>
  </si>
  <si>
    <t>11</t>
  </si>
  <si>
    <t>111110</t>
  </si>
  <si>
    <t>111121</t>
  </si>
  <si>
    <t>111130</t>
  </si>
  <si>
    <t>Alte venituri</t>
  </si>
  <si>
    <t>14</t>
  </si>
  <si>
    <t>142310</t>
  </si>
  <si>
    <t>142320</t>
  </si>
  <si>
    <t>144114</t>
  </si>
  <si>
    <t>19</t>
  </si>
  <si>
    <t>191111</t>
  </si>
  <si>
    <t>191112</t>
  </si>
  <si>
    <t>191113</t>
  </si>
  <si>
    <t>191131</t>
  </si>
  <si>
    <t/>
  </si>
  <si>
    <t>01</t>
  </si>
  <si>
    <t>0111</t>
  </si>
  <si>
    <t>Servicii bugetar-fiscale</t>
  </si>
  <si>
    <t>0112</t>
  </si>
  <si>
    <t>Alte servicii generale</t>
  </si>
  <si>
    <t>0133</t>
  </si>
  <si>
    <t>0169</t>
  </si>
  <si>
    <t>02</t>
  </si>
  <si>
    <t>0259</t>
  </si>
  <si>
    <t>04</t>
  </si>
  <si>
    <t>0419</t>
  </si>
  <si>
    <t>0429</t>
  </si>
  <si>
    <t>0443</t>
  </si>
  <si>
    <t>Transport rutier</t>
  </si>
  <si>
    <t>0451</t>
  </si>
  <si>
    <t>08</t>
  </si>
  <si>
    <t>0812</t>
  </si>
  <si>
    <t>Servicii pentru tineret</t>
  </si>
  <si>
    <t>0813</t>
  </si>
  <si>
    <t>0820</t>
  </si>
  <si>
    <t>0861</t>
  </si>
  <si>
    <t>09</t>
  </si>
  <si>
    <t>0911</t>
  </si>
  <si>
    <t>0912</t>
  </si>
  <si>
    <t>0921</t>
  </si>
  <si>
    <t>0922</t>
  </si>
  <si>
    <t>0950</t>
  </si>
  <si>
    <t>0960</t>
  </si>
  <si>
    <t>0989</t>
  </si>
  <si>
    <t>10</t>
  </si>
  <si>
    <t>1099</t>
  </si>
  <si>
    <t>Deficit/Excedent</t>
  </si>
  <si>
    <t>90</t>
  </si>
  <si>
    <t>91</t>
  </si>
  <si>
    <t>93</t>
  </si>
  <si>
    <t>în %</t>
  </si>
  <si>
    <t>Executat față de precizat pe an</t>
  </si>
  <si>
    <t>Impozite și taxe</t>
  </si>
  <si>
    <t>Impozit pe venitul reținut din salariu</t>
  </si>
  <si>
    <t>Impozitul pe venitul persoanelor fizice spre plată/achitat</t>
  </si>
  <si>
    <t>Impozit pe venitul aferent operațiunilor de predare în posesie și/sau folosință a proprietății imobiliare</t>
  </si>
  <si>
    <t>Încasări de la prestarea serviciilor cu plată</t>
  </si>
  <si>
    <t>Plata pentru locațiunea bunurilor patrimoniului public</t>
  </si>
  <si>
    <t>Donații voluntare pentru cheltuieli curente din surse interne pentru instituțiile bugetare</t>
  </si>
  <si>
    <t>Transferuri primite în cadrul bugetului public național</t>
  </si>
  <si>
    <t>Transferuri curente primite cu destinație specială între bugetul de stat și bugetele locale de nivelul II pentru învățămîntul preșcolar, primar, secundar general, special și complementar (extrașcolar)</t>
  </si>
  <si>
    <t>Transferuri curente primite cu destinație specială între bugetul de stat și bugetele locale de nivelul II pentru școli sportive</t>
  </si>
  <si>
    <t>Transferuri curente primite cu destinație generală între bugetul de stat și bugetele locale de nivelul II</t>
  </si>
  <si>
    <t>Servicii de stat cu destinație generală</t>
  </si>
  <si>
    <t>Autorități legislative și executive</t>
  </si>
  <si>
    <t>Alte servicii de stat cu destinație generală</t>
  </si>
  <si>
    <t>Apărare națională</t>
  </si>
  <si>
    <t>Servicii în domeniul economiei</t>
  </si>
  <si>
    <t>Alte servicii în domeniul agriculturii, gospodăriei silvice, gospodăriei piscicole și gospodăriei de vînătoare</t>
  </si>
  <si>
    <t>Construcții</t>
  </si>
  <si>
    <t>Cultura, sport, tineret, culte și odihnă</t>
  </si>
  <si>
    <t>Servicii de sport și cultură fizică</t>
  </si>
  <si>
    <t>Servicii în domeniul culturii</t>
  </si>
  <si>
    <t>Alte servicii în domeniul culturii, cultelor și odihnei</t>
  </si>
  <si>
    <t>Educație timpurie</t>
  </si>
  <si>
    <t>Protecție socială</t>
  </si>
  <si>
    <t>Alte servicii de protecție socială</t>
  </si>
  <si>
    <t>Sold de mijloace bănești la începutul perioadei</t>
  </si>
  <si>
    <t>Sold de mijloace bănești la sfîrșitul perioadei</t>
  </si>
  <si>
    <t>Impozit pe venitul persoanelor fizice in domeniul transportului rutier de persoane in regim de taxi</t>
  </si>
  <si>
    <t>Transferuri curente primite cu destinație specială între bugetul de stat și bugetele locale de nivelul II pentru asigurarea și asistența sociala</t>
  </si>
  <si>
    <t>Transferuri curente primite cu destinație specială între bugetul de stat și bugetele locale de nivelul II pentru infrastructura drumurilor</t>
  </si>
  <si>
    <t>VENITURI</t>
  </si>
  <si>
    <t>Active financiare</t>
  </si>
  <si>
    <t>4</t>
  </si>
  <si>
    <t>Alte venituri incasate in bugetul locale de nivelul II</t>
  </si>
  <si>
    <t>Alte servicii în domeniul apărării naționale</t>
  </si>
  <si>
    <t>Datorii</t>
  </si>
  <si>
    <t>5</t>
  </si>
  <si>
    <t>Donații voluntare pentru cheltuieli capitale din surse externe pentru instituțiile bugetare</t>
  </si>
  <si>
    <t>Transferuri cu destinație specială între administrația publică de nivel central și local</t>
  </si>
  <si>
    <t>0182</t>
  </si>
  <si>
    <t>Ordine publică și securitate națională</t>
  </si>
  <si>
    <t>03</t>
  </si>
  <si>
    <t>Servicii de pompieri și salvatori</t>
  </si>
  <si>
    <t>0321</t>
  </si>
  <si>
    <t>Gospodăria de locuințe și servicii comunale</t>
  </si>
  <si>
    <t>06</t>
  </si>
  <si>
    <t>Aprovizionarea cu apă</t>
  </si>
  <si>
    <t>0630</t>
  </si>
  <si>
    <t>Ocrotirea sănătății</t>
  </si>
  <si>
    <t>07</t>
  </si>
  <si>
    <t>Alte servicii în domeniul sănătății</t>
  </si>
  <si>
    <t>0769</t>
  </si>
  <si>
    <t xml:space="preserve">Granturi  primite </t>
  </si>
  <si>
    <t>Protecție înpotriva excluziunii sociale</t>
  </si>
  <si>
    <t>Transferuri capitale primite cu destinație specială între bugetele locale de nivelul II și bugetele locale de nivelul I în cadrul unei unități administrativ-teritoriale</t>
  </si>
  <si>
    <t>Alte transferuri curenteprimite cu destinație specială între bugetul de stat și bugetele locale de nivelul II</t>
  </si>
  <si>
    <t xml:space="preserve">   la Decizia Consiliului raional </t>
  </si>
  <si>
    <t xml:space="preserve">   Anexa nr.1</t>
  </si>
  <si>
    <t xml:space="preserve">   nr.____ din__________ 2026</t>
  </si>
  <si>
    <t>Granturi curente primite de la organizațiile internaționale pentru proiecte finanțate din surse externe pentru bugetul local de nivelul II</t>
  </si>
  <si>
    <t>Granturi capitale primite de la organizațiile internaționale pentru proiecte finanțate din surse externe pentru bugetul local de nivelul II</t>
  </si>
  <si>
    <t>Raport privind executarea bugetului raional la situația din 30.06.2026</t>
  </si>
  <si>
    <t>Alte servicii economice generale</t>
  </si>
  <si>
    <t>Învățământ primar</t>
  </si>
  <si>
    <t>Învățământ gimnazial</t>
  </si>
  <si>
    <t>Învățământ liceal</t>
  </si>
  <si>
    <t>Învățământ nedefinit după nivel</t>
  </si>
  <si>
    <t>Servicii afiliate învățământului</t>
  </si>
  <si>
    <t>Alte servicii în domeniul învățământului</t>
  </si>
  <si>
    <t>Învățământ</t>
  </si>
  <si>
    <t>MODIFICAREA SOLDULUI DE MIJLOACE BĂNEȘTI</t>
  </si>
  <si>
    <t xml:space="preserve">                                        Secretara Consiliului raional                                                                             Liliana TINCU                                                           </t>
  </si>
  <si>
    <t>CHELTUIELI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</si>
</sst>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7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38"/>
    </font>
    <font>
      <sz val="10"/>
      <name val="Arial"/>
      <family val="2"/>
      <charset val="204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0" fillId="0" borderId="0" xfId="0" applyFont="1"/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vertical="center"/>
    </xf>
    <xf numFmtId="164" fontId="11" fillId="0" borderId="0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2" fillId="0" borderId="0" xfId="0" applyFont="1"/>
    <xf numFmtId="4" fontId="1" fillId="0" borderId="0" xfId="0" applyNumberFormat="1" applyFont="1" applyAlignment="1">
      <alignment horizontal="center"/>
    </xf>
    <xf numFmtId="4" fontId="7" fillId="0" borderId="0" xfId="0" applyNumberFormat="1" applyFont="1" applyAlignment="1"/>
    <xf numFmtId="4" fontId="3" fillId="0" borderId="0" xfId="0" applyNumberFormat="1" applyFont="1" applyAlignment="1"/>
    <xf numFmtId="0" fontId="1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</cellXfs>
  <cellStyles count="3">
    <cellStyle name="Normal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topLeftCell="A58" zoomScale="120" zoomScaleNormal="120" zoomScaleSheetLayoutView="100" workbookViewId="0">
      <selection activeCell="B28" sqref="B28"/>
    </sheetView>
  </sheetViews>
  <sheetFormatPr defaultRowHeight="14.5" x14ac:dyDescent="0.35"/>
  <cols>
    <col min="1" max="1" width="1.81640625" customWidth="1"/>
    <col min="2" max="2" width="38.54296875" customWidth="1"/>
    <col min="3" max="3" width="7.26953125" customWidth="1"/>
    <col min="4" max="4" width="10" customWidth="1"/>
    <col min="5" max="5" width="10.1796875" bestFit="1" customWidth="1"/>
    <col min="6" max="6" width="10.453125" bestFit="1" customWidth="1"/>
    <col min="7" max="7" width="10.81640625" customWidth="1"/>
    <col min="8" max="8" width="10" customWidth="1"/>
  </cols>
  <sheetData>
    <row r="1" spans="1:8" hidden="1" x14ac:dyDescent="0.35">
      <c r="B1" s="1"/>
      <c r="C1" s="2"/>
      <c r="D1" s="3"/>
      <c r="E1" s="3"/>
      <c r="F1" s="61"/>
      <c r="G1" s="61"/>
      <c r="H1" s="61"/>
    </row>
    <row r="2" spans="1:8" ht="15.75" customHeight="1" x14ac:dyDescent="0.35">
      <c r="B2" s="1"/>
      <c r="C2" s="2"/>
      <c r="D2" s="3"/>
      <c r="E2" s="3"/>
      <c r="G2" s="59" t="s">
        <v>117</v>
      </c>
      <c r="H2" s="59"/>
    </row>
    <row r="3" spans="1:8" ht="15.75" customHeight="1" x14ac:dyDescent="0.35">
      <c r="B3" s="1"/>
      <c r="C3" s="22"/>
      <c r="D3" s="3"/>
      <c r="E3" s="3"/>
      <c r="F3" s="60" t="s">
        <v>116</v>
      </c>
      <c r="G3" s="60"/>
      <c r="H3" s="60"/>
    </row>
    <row r="4" spans="1:8" ht="15.75" customHeight="1" x14ac:dyDescent="0.35">
      <c r="B4" s="1"/>
      <c r="C4" s="22"/>
      <c r="D4" s="3"/>
      <c r="E4" s="3"/>
      <c r="F4" s="60" t="s">
        <v>118</v>
      </c>
      <c r="G4" s="60"/>
      <c r="H4" s="60"/>
    </row>
    <row r="5" spans="1:8" ht="15.75" customHeight="1" x14ac:dyDescent="0.35">
      <c r="B5" s="1"/>
      <c r="C5" s="22"/>
      <c r="D5" s="3"/>
      <c r="E5" s="3"/>
      <c r="F5" s="23"/>
      <c r="G5" s="24"/>
      <c r="H5" s="24"/>
    </row>
    <row r="6" spans="1:8" x14ac:dyDescent="0.35">
      <c r="B6" s="1"/>
      <c r="C6" s="2"/>
      <c r="D6" s="3"/>
      <c r="E6" s="3"/>
      <c r="F6" s="3"/>
      <c r="G6" s="4"/>
    </row>
    <row r="7" spans="1:8" ht="15" customHeight="1" x14ac:dyDescent="0.35">
      <c r="A7" s="62" t="s">
        <v>121</v>
      </c>
      <c r="B7" s="62"/>
      <c r="C7" s="62"/>
      <c r="D7" s="62"/>
      <c r="E7" s="62"/>
      <c r="F7" s="62"/>
      <c r="G7" s="62"/>
      <c r="H7" s="62"/>
    </row>
    <row r="8" spans="1:8" ht="16.5" customHeight="1" thickBot="1" x14ac:dyDescent="0.4">
      <c r="B8" s="7"/>
      <c r="C8" s="7"/>
      <c r="D8" s="7"/>
      <c r="E8" s="7"/>
      <c r="F8" s="7"/>
      <c r="G8" s="7"/>
      <c r="H8" s="25" t="s">
        <v>0</v>
      </c>
    </row>
    <row r="9" spans="1:8" ht="31.5" customHeight="1" x14ac:dyDescent="0.35">
      <c r="B9" s="57" t="s">
        <v>1</v>
      </c>
      <c r="C9" s="55" t="s">
        <v>2</v>
      </c>
      <c r="D9" s="53" t="s">
        <v>3</v>
      </c>
      <c r="E9" s="53" t="s">
        <v>4</v>
      </c>
      <c r="F9" s="53" t="s">
        <v>5</v>
      </c>
      <c r="G9" s="50" t="s">
        <v>59</v>
      </c>
      <c r="H9" s="51"/>
    </row>
    <row r="10" spans="1:8" ht="15.75" customHeight="1" thickBot="1" x14ac:dyDescent="0.4">
      <c r="B10" s="58"/>
      <c r="C10" s="56"/>
      <c r="D10" s="54"/>
      <c r="E10" s="54"/>
      <c r="F10" s="54"/>
      <c r="G10" s="37" t="s">
        <v>6</v>
      </c>
      <c r="H10" s="38" t="s">
        <v>58</v>
      </c>
    </row>
    <row r="11" spans="1:8" ht="12.75" customHeight="1" thickBot="1" x14ac:dyDescent="0.4">
      <c r="B11" s="39">
        <v>1</v>
      </c>
      <c r="C11" s="40">
        <v>2</v>
      </c>
      <c r="D11" s="40">
        <v>3</v>
      </c>
      <c r="E11" s="40">
        <v>4</v>
      </c>
      <c r="F11" s="40">
        <v>5</v>
      </c>
      <c r="G11" s="40">
        <v>6</v>
      </c>
      <c r="H11" s="41">
        <v>7</v>
      </c>
    </row>
    <row r="12" spans="1:8" ht="20.25" customHeight="1" x14ac:dyDescent="0.35">
      <c r="B12" s="42" t="s">
        <v>90</v>
      </c>
      <c r="C12" s="43" t="s">
        <v>7</v>
      </c>
      <c r="D12" s="44">
        <f>D13+D21+D27</f>
        <v>462744.1</v>
      </c>
      <c r="E12" s="44">
        <f>E13+E21+E18+E27</f>
        <v>502805</v>
      </c>
      <c r="F12" s="44">
        <f>F13+F21+F18+F27</f>
        <v>278622.59999999998</v>
      </c>
      <c r="G12" s="44">
        <f t="shared" ref="G12:G64" si="0">SUM(F12-E12)</f>
        <v>-224182.40000000002</v>
      </c>
      <c r="H12" s="45">
        <f t="shared" ref="H12:H62" si="1">SUM(F12/E12*100)</f>
        <v>55.41364942671612</v>
      </c>
    </row>
    <row r="13" spans="1:8" x14ac:dyDescent="0.35">
      <c r="B13" s="26" t="s">
        <v>60</v>
      </c>
      <c r="C13" s="5" t="s">
        <v>8</v>
      </c>
      <c r="D13" s="8">
        <f>SUM(D14:D17)</f>
        <v>32890</v>
      </c>
      <c r="E13" s="8">
        <f>SUM(E14:E17)</f>
        <v>32890</v>
      </c>
      <c r="F13" s="8">
        <f>SUM(F14:F17)</f>
        <v>17038.400000000001</v>
      </c>
      <c r="G13" s="8">
        <f t="shared" si="0"/>
        <v>-15851.599999999999</v>
      </c>
      <c r="H13" s="27">
        <f t="shared" si="1"/>
        <v>51.804195804195807</v>
      </c>
    </row>
    <row r="14" spans="1:8" x14ac:dyDescent="0.35">
      <c r="B14" s="28" t="s">
        <v>61</v>
      </c>
      <c r="C14" s="6" t="s">
        <v>9</v>
      </c>
      <c r="D14" s="9">
        <v>31750</v>
      </c>
      <c r="E14" s="9">
        <v>31750</v>
      </c>
      <c r="F14" s="9">
        <v>16019.9</v>
      </c>
      <c r="G14" s="9">
        <f t="shared" si="0"/>
        <v>-15730.1</v>
      </c>
      <c r="H14" s="29">
        <f t="shared" si="1"/>
        <v>50.456377952755901</v>
      </c>
    </row>
    <row r="15" spans="1:8" ht="30" customHeight="1" x14ac:dyDescent="0.35">
      <c r="B15" s="28" t="s">
        <v>62</v>
      </c>
      <c r="C15" s="6" t="s">
        <v>10</v>
      </c>
      <c r="D15" s="9">
        <v>1000</v>
      </c>
      <c r="E15" s="9">
        <v>1000</v>
      </c>
      <c r="F15" s="9">
        <v>888</v>
      </c>
      <c r="G15" s="9">
        <f t="shared" si="0"/>
        <v>-112</v>
      </c>
      <c r="H15" s="29">
        <f t="shared" si="1"/>
        <v>88.8</v>
      </c>
    </row>
    <row r="16" spans="1:8" ht="30.75" customHeight="1" x14ac:dyDescent="0.35">
      <c r="B16" s="28" t="s">
        <v>87</v>
      </c>
      <c r="C16" s="6">
        <v>111125</v>
      </c>
      <c r="D16" s="9">
        <v>15</v>
      </c>
      <c r="E16" s="9">
        <v>15</v>
      </c>
      <c r="F16" s="9">
        <v>42.7</v>
      </c>
      <c r="G16" s="9">
        <f t="shared" ref="G16" si="2">SUM(F16-E16)</f>
        <v>27.700000000000003</v>
      </c>
      <c r="H16" s="29">
        <f t="shared" si="1"/>
        <v>284.66666666666669</v>
      </c>
    </row>
    <row r="17" spans="2:11" ht="32.25" customHeight="1" x14ac:dyDescent="0.35">
      <c r="B17" s="28" t="s">
        <v>63</v>
      </c>
      <c r="C17" s="6" t="s">
        <v>11</v>
      </c>
      <c r="D17" s="9">
        <v>125</v>
      </c>
      <c r="E17" s="9">
        <v>125</v>
      </c>
      <c r="F17" s="9">
        <v>87.8</v>
      </c>
      <c r="G17" s="9">
        <f t="shared" ref="G17" si="3">SUM(F17-E17)</f>
        <v>-37.200000000000003</v>
      </c>
      <c r="H17" s="29">
        <f t="shared" ref="H17:H20" si="4">SUM(F17/E17*100)</f>
        <v>70.240000000000009</v>
      </c>
    </row>
    <row r="18" spans="2:11" ht="16.5" customHeight="1" x14ac:dyDescent="0.35">
      <c r="B18" s="26" t="s">
        <v>112</v>
      </c>
      <c r="C18" s="5">
        <v>13</v>
      </c>
      <c r="D18" s="8"/>
      <c r="E18" s="8">
        <f>SUM(E19:E20)</f>
        <v>1486.9</v>
      </c>
      <c r="F18" s="8">
        <f>SUM(F19:F20)</f>
        <v>1024.7</v>
      </c>
      <c r="G18" s="8">
        <f t="shared" ref="G18" si="5">SUM(F18-E18)</f>
        <v>-462.20000000000005</v>
      </c>
      <c r="H18" s="29">
        <f t="shared" si="4"/>
        <v>68.915192682762793</v>
      </c>
    </row>
    <row r="19" spans="2:11" ht="39" customHeight="1" x14ac:dyDescent="0.35">
      <c r="B19" s="28" t="s">
        <v>119</v>
      </c>
      <c r="C19" s="6">
        <v>132122</v>
      </c>
      <c r="D19" s="9"/>
      <c r="E19" s="9">
        <v>486.9</v>
      </c>
      <c r="F19" s="9">
        <v>908.4</v>
      </c>
      <c r="G19" s="8">
        <f t="shared" ref="G19:G20" si="6">SUM(F19-E19)</f>
        <v>421.5</v>
      </c>
      <c r="H19" s="29">
        <f t="shared" si="4"/>
        <v>186.56808379544054</v>
      </c>
      <c r="K19" s="21"/>
    </row>
    <row r="20" spans="2:11" ht="41.25" customHeight="1" x14ac:dyDescent="0.35">
      <c r="B20" s="28" t="s">
        <v>120</v>
      </c>
      <c r="C20" s="6">
        <v>132222</v>
      </c>
      <c r="D20" s="9"/>
      <c r="E20" s="9">
        <v>1000</v>
      </c>
      <c r="F20" s="9">
        <v>116.3</v>
      </c>
      <c r="G20" s="8">
        <f t="shared" si="6"/>
        <v>-883.7</v>
      </c>
      <c r="H20" s="29">
        <f t="shared" si="4"/>
        <v>11.63</v>
      </c>
      <c r="K20" s="21"/>
    </row>
    <row r="21" spans="2:11" ht="17.25" customHeight="1" x14ac:dyDescent="0.35">
      <c r="B21" s="26" t="s">
        <v>12</v>
      </c>
      <c r="C21" s="5" t="s">
        <v>13</v>
      </c>
      <c r="D21" s="8">
        <f>SUM(D22:D24)</f>
        <v>2962.1</v>
      </c>
      <c r="E21" s="8">
        <f>SUM(E22:E26)</f>
        <v>3193.2000000000003</v>
      </c>
      <c r="F21" s="8">
        <f>SUM(F22:F26)</f>
        <v>1635.1000000000001</v>
      </c>
      <c r="G21" s="8">
        <f t="shared" si="0"/>
        <v>-1558.1000000000001</v>
      </c>
      <c r="H21" s="27">
        <f t="shared" si="1"/>
        <v>51.205687085055743</v>
      </c>
    </row>
    <row r="22" spans="2:11" ht="16.5" customHeight="1" x14ac:dyDescent="0.35">
      <c r="B22" s="28" t="s">
        <v>64</v>
      </c>
      <c r="C22" s="6" t="s">
        <v>14</v>
      </c>
      <c r="D22" s="9">
        <v>2128.1</v>
      </c>
      <c r="E22" s="9">
        <v>2113.1</v>
      </c>
      <c r="F22" s="9">
        <v>971.6</v>
      </c>
      <c r="G22" s="9">
        <f t="shared" si="0"/>
        <v>-1141.5</v>
      </c>
      <c r="H22" s="29">
        <f t="shared" si="1"/>
        <v>45.979840045430883</v>
      </c>
    </row>
    <row r="23" spans="2:11" ht="29.25" customHeight="1" x14ac:dyDescent="0.35">
      <c r="B23" s="28" t="s">
        <v>65</v>
      </c>
      <c r="C23" s="6" t="s">
        <v>15</v>
      </c>
      <c r="D23" s="9">
        <v>729</v>
      </c>
      <c r="E23" s="9">
        <v>889.2</v>
      </c>
      <c r="F23" s="9">
        <v>482.1</v>
      </c>
      <c r="G23" s="9">
        <f t="shared" ref="G23" si="7">SUM(F23-E23)</f>
        <v>-407.1</v>
      </c>
      <c r="H23" s="29">
        <f t="shared" ref="H23" si="8">SUM(F23/E23*100)</f>
        <v>54.217273954116067</v>
      </c>
    </row>
    <row r="24" spans="2:11" ht="27.75" customHeight="1" x14ac:dyDescent="0.35">
      <c r="B24" s="28" t="s">
        <v>66</v>
      </c>
      <c r="C24" s="6" t="s">
        <v>16</v>
      </c>
      <c r="D24" s="9">
        <v>105</v>
      </c>
      <c r="E24" s="9">
        <v>185</v>
      </c>
      <c r="F24" s="9">
        <v>181.4</v>
      </c>
      <c r="G24" s="9">
        <f t="shared" ref="G24" si="9">SUM(F24-E24)</f>
        <v>-3.5999999999999943</v>
      </c>
      <c r="H24" s="29">
        <f t="shared" ref="H24" si="10">SUM(F24/E24*100)</f>
        <v>98.054054054054049</v>
      </c>
    </row>
    <row r="25" spans="2:11" ht="28.5" customHeight="1" x14ac:dyDescent="0.35">
      <c r="B25" s="28" t="s">
        <v>97</v>
      </c>
      <c r="C25" s="6">
        <v>144224</v>
      </c>
      <c r="D25" s="9"/>
      <c r="E25" s="9">
        <v>5.9</v>
      </c>
      <c r="F25" s="9"/>
      <c r="G25" s="9">
        <f t="shared" ref="G25" si="11">SUM(F25-E25)</f>
        <v>-5.9</v>
      </c>
      <c r="H25" s="29"/>
    </row>
    <row r="26" spans="2:11" hidden="1" x14ac:dyDescent="0.35">
      <c r="B26" s="28" t="s">
        <v>93</v>
      </c>
      <c r="C26" s="6">
        <v>145241</v>
      </c>
      <c r="D26" s="9"/>
      <c r="E26" s="9"/>
      <c r="F26" s="9"/>
      <c r="G26" s="9"/>
      <c r="H26" s="29"/>
    </row>
    <row r="27" spans="2:11" ht="30" customHeight="1" x14ac:dyDescent="0.35">
      <c r="B27" s="26" t="s">
        <v>67</v>
      </c>
      <c r="C27" s="5" t="s">
        <v>17</v>
      </c>
      <c r="D27" s="8">
        <f>SUM(D28+D29+D30+D32+D33)</f>
        <v>426892</v>
      </c>
      <c r="E27" s="8">
        <f>SUM(E28:E34)</f>
        <v>465234.9</v>
      </c>
      <c r="F27" s="8">
        <f>SUM(F28+F29+F30+F32+F33)</f>
        <v>258924.4</v>
      </c>
      <c r="G27" s="8">
        <f t="shared" si="0"/>
        <v>-206310.50000000003</v>
      </c>
      <c r="H27" s="27">
        <f t="shared" si="1"/>
        <v>55.654552141294644</v>
      </c>
    </row>
    <row r="28" spans="2:11" ht="54.75" customHeight="1" x14ac:dyDescent="0.35">
      <c r="B28" s="28" t="s">
        <v>68</v>
      </c>
      <c r="C28" s="6" t="s">
        <v>18</v>
      </c>
      <c r="D28" s="9">
        <v>363923.1</v>
      </c>
      <c r="E28" s="9">
        <v>393383.5</v>
      </c>
      <c r="F28" s="9">
        <v>226600.4</v>
      </c>
      <c r="G28" s="9">
        <f t="shared" si="0"/>
        <v>-166783.1</v>
      </c>
      <c r="H28" s="29">
        <f t="shared" si="1"/>
        <v>57.60292437278126</v>
      </c>
    </row>
    <row r="29" spans="2:11" ht="39.75" customHeight="1" x14ac:dyDescent="0.35">
      <c r="B29" s="28" t="s">
        <v>88</v>
      </c>
      <c r="C29" s="6" t="s">
        <v>19</v>
      </c>
      <c r="D29" s="9">
        <v>1747.9</v>
      </c>
      <c r="E29" s="9">
        <v>2917</v>
      </c>
      <c r="F29" s="9">
        <v>1600</v>
      </c>
      <c r="G29" s="9">
        <f t="shared" si="0"/>
        <v>-1317</v>
      </c>
      <c r="H29" s="29">
        <f t="shared" si="1"/>
        <v>54.850874185807342</v>
      </c>
    </row>
    <row r="30" spans="2:11" ht="41.25" customHeight="1" x14ac:dyDescent="0.35">
      <c r="B30" s="28" t="s">
        <v>69</v>
      </c>
      <c r="C30" s="6" t="s">
        <v>20</v>
      </c>
      <c r="D30" s="9">
        <v>3730.9</v>
      </c>
      <c r="E30" s="9">
        <v>3776.3</v>
      </c>
      <c r="F30" s="9">
        <v>1836.4</v>
      </c>
      <c r="G30" s="9">
        <f t="shared" ref="G30" si="12">SUM(F30-E30)</f>
        <v>-1939.9</v>
      </c>
      <c r="H30" s="29">
        <f t="shared" ref="H30" si="13">SUM(F30/E30*100)</f>
        <v>48.629610994889177</v>
      </c>
    </row>
    <row r="31" spans="2:11" ht="34.5" customHeight="1" x14ac:dyDescent="0.35">
      <c r="B31" s="28" t="s">
        <v>115</v>
      </c>
      <c r="C31" s="6">
        <v>191115</v>
      </c>
      <c r="D31" s="9"/>
      <c r="E31" s="9">
        <v>147</v>
      </c>
      <c r="F31" s="9"/>
      <c r="G31" s="9">
        <f t="shared" ref="G31" si="14">SUM(F31-E31)</f>
        <v>-147</v>
      </c>
      <c r="H31" s="29">
        <f t="shared" ref="H31" si="15">SUM(F31/E31*100)</f>
        <v>0</v>
      </c>
    </row>
    <row r="32" spans="2:11" ht="40.5" customHeight="1" x14ac:dyDescent="0.35">
      <c r="B32" s="28" t="s">
        <v>89</v>
      </c>
      <c r="C32" s="6">
        <v>191116</v>
      </c>
      <c r="D32" s="9">
        <v>25410.6</v>
      </c>
      <c r="E32" s="9">
        <v>27963.7</v>
      </c>
      <c r="F32" s="9">
        <v>9639.9</v>
      </c>
      <c r="G32" s="9">
        <f t="shared" ref="G32" si="16">SUM(F32-E32)</f>
        <v>-18323.800000000003</v>
      </c>
      <c r="H32" s="29">
        <f t="shared" ref="H32" si="17">SUM(F32/E32*100)</f>
        <v>34.472905945922747</v>
      </c>
    </row>
    <row r="33" spans="2:8" ht="32.25" customHeight="1" x14ac:dyDescent="0.35">
      <c r="B33" s="28" t="s">
        <v>70</v>
      </c>
      <c r="C33" s="6" t="s">
        <v>21</v>
      </c>
      <c r="D33" s="9">
        <v>32079.5</v>
      </c>
      <c r="E33" s="9">
        <v>32079.5</v>
      </c>
      <c r="F33" s="9">
        <v>19247.7</v>
      </c>
      <c r="G33" s="9">
        <f t="shared" si="0"/>
        <v>-12831.8</v>
      </c>
      <c r="H33" s="29">
        <f t="shared" si="1"/>
        <v>60</v>
      </c>
    </row>
    <row r="34" spans="2:8" ht="53.25" customHeight="1" x14ac:dyDescent="0.35">
      <c r="B34" s="28" t="s">
        <v>114</v>
      </c>
      <c r="C34" s="6">
        <v>193120</v>
      </c>
      <c r="D34" s="9"/>
      <c r="E34" s="9">
        <v>4967.8999999999996</v>
      </c>
      <c r="F34" s="9"/>
      <c r="G34" s="9">
        <f t="shared" si="0"/>
        <v>-4967.8999999999996</v>
      </c>
      <c r="H34" s="29">
        <f t="shared" si="1"/>
        <v>0</v>
      </c>
    </row>
    <row r="35" spans="2:8" ht="19.5" customHeight="1" x14ac:dyDescent="0.35">
      <c r="B35" s="46" t="s">
        <v>132</v>
      </c>
      <c r="C35" s="47" t="s">
        <v>22</v>
      </c>
      <c r="D35" s="48">
        <f>D36+D42+D44+D46+D51+D53+D55+D60+D68</f>
        <v>462744.10000000003</v>
      </c>
      <c r="E35" s="48">
        <f>E36+E42+E44+E46+E51+E53+E55+E60+E68</f>
        <v>513641.29999999993</v>
      </c>
      <c r="F35" s="48">
        <f>F36+F42+F44+F46+F51+F53+F55+F60+F68</f>
        <v>272194.59999999998</v>
      </c>
      <c r="G35" s="48">
        <f t="shared" ref="G35" si="18">SUM(F35-E35)</f>
        <v>-241446.69999999995</v>
      </c>
      <c r="H35" s="49">
        <f t="shared" ref="H35" si="19">SUM(F35/E35*100)</f>
        <v>52.993129641249645</v>
      </c>
    </row>
    <row r="36" spans="2:8" ht="18" customHeight="1" x14ac:dyDescent="0.35">
      <c r="B36" s="26" t="s">
        <v>71</v>
      </c>
      <c r="C36" s="5" t="s">
        <v>23</v>
      </c>
      <c r="D36" s="8">
        <f>SUM(D37:D40)</f>
        <v>27837.5</v>
      </c>
      <c r="E36" s="8">
        <f>SUM(E37:E41)</f>
        <v>22304.6</v>
      </c>
      <c r="F36" s="8">
        <f>SUM(F37:F41)</f>
        <v>10886</v>
      </c>
      <c r="G36" s="8">
        <f t="shared" si="0"/>
        <v>-11418.599999999999</v>
      </c>
      <c r="H36" s="27">
        <f t="shared" si="1"/>
        <v>48.806075876724989</v>
      </c>
    </row>
    <row r="37" spans="2:8" x14ac:dyDescent="0.35">
      <c r="B37" s="28" t="s">
        <v>72</v>
      </c>
      <c r="C37" s="6" t="s">
        <v>24</v>
      </c>
      <c r="D37" s="9">
        <v>20601.2</v>
      </c>
      <c r="E37" s="9">
        <v>13639.3</v>
      </c>
      <c r="F37" s="9">
        <v>6247.5</v>
      </c>
      <c r="G37" s="9">
        <f t="shared" si="0"/>
        <v>-7391.7999999999993</v>
      </c>
      <c r="H37" s="29">
        <f t="shared" si="1"/>
        <v>45.80513662724627</v>
      </c>
    </row>
    <row r="38" spans="2:8" x14ac:dyDescent="0.35">
      <c r="B38" s="28" t="s">
        <v>25</v>
      </c>
      <c r="C38" s="6" t="s">
        <v>26</v>
      </c>
      <c r="D38" s="9">
        <v>3598.2</v>
      </c>
      <c r="E38" s="9">
        <v>3598.2</v>
      </c>
      <c r="F38" s="9">
        <v>1541.8</v>
      </c>
      <c r="G38" s="9">
        <f t="shared" si="0"/>
        <v>-2056.3999999999996</v>
      </c>
      <c r="H38" s="29">
        <f t="shared" si="1"/>
        <v>42.849202378967263</v>
      </c>
    </row>
    <row r="39" spans="2:8" x14ac:dyDescent="0.35">
      <c r="B39" s="28" t="s">
        <v>27</v>
      </c>
      <c r="C39" s="6" t="s">
        <v>28</v>
      </c>
      <c r="D39" s="9">
        <v>2938.1</v>
      </c>
      <c r="E39" s="9">
        <v>2938.1</v>
      </c>
      <c r="F39" s="9">
        <v>1414</v>
      </c>
      <c r="G39" s="9">
        <f t="shared" si="0"/>
        <v>-1524.1</v>
      </c>
      <c r="H39" s="29">
        <f t="shared" si="1"/>
        <v>48.126340151798786</v>
      </c>
    </row>
    <row r="40" spans="2:8" ht="13.5" customHeight="1" x14ac:dyDescent="0.35">
      <c r="B40" s="28" t="s">
        <v>73</v>
      </c>
      <c r="C40" s="6" t="s">
        <v>29</v>
      </c>
      <c r="D40" s="9">
        <v>700</v>
      </c>
      <c r="E40" s="9">
        <v>63.8</v>
      </c>
      <c r="F40" s="9">
        <v>-7.9</v>
      </c>
      <c r="G40" s="9">
        <f t="shared" si="0"/>
        <v>-71.7</v>
      </c>
      <c r="H40" s="29">
        <f t="shared" si="1"/>
        <v>-12.382445141065832</v>
      </c>
    </row>
    <row r="41" spans="2:8" ht="29.25" customHeight="1" x14ac:dyDescent="0.35">
      <c r="B41" s="30" t="s">
        <v>98</v>
      </c>
      <c r="C41" s="20" t="s">
        <v>99</v>
      </c>
      <c r="D41" s="19"/>
      <c r="E41" s="19">
        <v>2065.1999999999998</v>
      </c>
      <c r="F41" s="19">
        <v>1690.6</v>
      </c>
      <c r="G41" s="9">
        <f t="shared" si="0"/>
        <v>-374.59999999999991</v>
      </c>
      <c r="H41" s="31">
        <f t="shared" si="1"/>
        <v>81.861320937439473</v>
      </c>
    </row>
    <row r="42" spans="2:8" ht="17.25" customHeight="1" x14ac:dyDescent="0.35">
      <c r="B42" s="26" t="s">
        <v>74</v>
      </c>
      <c r="C42" s="13" t="s">
        <v>30</v>
      </c>
      <c r="D42" s="8">
        <f>SUM(D43)</f>
        <v>1440</v>
      </c>
      <c r="E42" s="8">
        <f>SUM(E43)</f>
        <v>1608.5</v>
      </c>
      <c r="F42" s="8">
        <f>SUM(F43)</f>
        <v>827.5</v>
      </c>
      <c r="G42" s="8">
        <f t="shared" ref="G42:G43" si="20">SUM(F42-E42)</f>
        <v>-781</v>
      </c>
      <c r="H42" s="27">
        <f t="shared" ref="H42:H43" si="21">SUM(F42/E42*100)</f>
        <v>51.445446067764998</v>
      </c>
    </row>
    <row r="43" spans="2:8" ht="17.25" customHeight="1" x14ac:dyDescent="0.35">
      <c r="B43" s="28" t="s">
        <v>94</v>
      </c>
      <c r="C43" s="18" t="s">
        <v>31</v>
      </c>
      <c r="D43" s="9">
        <v>1440</v>
      </c>
      <c r="E43" s="9">
        <v>1608.5</v>
      </c>
      <c r="F43" s="9">
        <v>827.5</v>
      </c>
      <c r="G43" s="9">
        <f t="shared" si="20"/>
        <v>-781</v>
      </c>
      <c r="H43" s="29">
        <f t="shared" si="21"/>
        <v>51.445446067764998</v>
      </c>
    </row>
    <row r="44" spans="2:8" ht="17.25" customHeight="1" x14ac:dyDescent="0.35">
      <c r="B44" s="26" t="s">
        <v>100</v>
      </c>
      <c r="C44" s="13" t="s">
        <v>101</v>
      </c>
      <c r="D44" s="8"/>
      <c r="E44" s="8">
        <f>SUM(E45)</f>
        <v>54.7</v>
      </c>
      <c r="F44" s="8">
        <f>SUM(F45)</f>
        <v>54.7</v>
      </c>
      <c r="G44" s="8"/>
      <c r="H44" s="27">
        <f t="shared" ref="H44" si="22">SUM(F44/E44*100)</f>
        <v>100</v>
      </c>
    </row>
    <row r="45" spans="2:8" ht="17.25" customHeight="1" x14ac:dyDescent="0.35">
      <c r="B45" s="28" t="s">
        <v>102</v>
      </c>
      <c r="C45" s="18" t="s">
        <v>103</v>
      </c>
      <c r="D45" s="9"/>
      <c r="E45" s="9">
        <v>54.7</v>
      </c>
      <c r="F45" s="9">
        <v>54.7</v>
      </c>
      <c r="G45" s="9"/>
      <c r="H45" s="31">
        <f t="shared" ref="H45" si="23">SUM(F45/E45*100)</f>
        <v>100</v>
      </c>
    </row>
    <row r="46" spans="2:8" ht="17.25" customHeight="1" x14ac:dyDescent="0.35">
      <c r="B46" s="26" t="s">
        <v>75</v>
      </c>
      <c r="C46" s="5" t="s">
        <v>32</v>
      </c>
      <c r="D46" s="8">
        <f>SUM(D47:D50)</f>
        <v>30293.199999999997</v>
      </c>
      <c r="E46" s="8">
        <f>SUM(E47:E50)</f>
        <v>33036.300000000003</v>
      </c>
      <c r="F46" s="8">
        <f>SUM(F47:F50)</f>
        <v>11532.4</v>
      </c>
      <c r="G46" s="8">
        <f t="shared" si="0"/>
        <v>-21503.9</v>
      </c>
      <c r="H46" s="27">
        <f t="shared" si="1"/>
        <v>34.908267572337095</v>
      </c>
    </row>
    <row r="47" spans="2:8" x14ac:dyDescent="0.35">
      <c r="B47" s="28" t="s">
        <v>122</v>
      </c>
      <c r="C47" s="6" t="s">
        <v>33</v>
      </c>
      <c r="D47" s="9">
        <v>2340.5</v>
      </c>
      <c r="E47" s="9">
        <v>2340.5</v>
      </c>
      <c r="F47" s="9">
        <v>975.1</v>
      </c>
      <c r="G47" s="9">
        <f t="shared" si="0"/>
        <v>-1365.4</v>
      </c>
      <c r="H47" s="29">
        <f t="shared" si="1"/>
        <v>41.66203802606281</v>
      </c>
    </row>
    <row r="48" spans="2:8" ht="41.25" customHeight="1" x14ac:dyDescent="0.35">
      <c r="B48" s="28" t="s">
        <v>76</v>
      </c>
      <c r="C48" s="6" t="s">
        <v>34</v>
      </c>
      <c r="D48" s="9">
        <v>1630.4</v>
      </c>
      <c r="E48" s="9">
        <v>1670.4</v>
      </c>
      <c r="F48" s="9">
        <v>576.6</v>
      </c>
      <c r="G48" s="9">
        <f t="shared" si="0"/>
        <v>-1093.8000000000002</v>
      </c>
      <c r="H48" s="29">
        <f t="shared" si="1"/>
        <v>34.518678160919542</v>
      </c>
    </row>
    <row r="49" spans="2:8" x14ac:dyDescent="0.35">
      <c r="B49" s="28" t="s">
        <v>77</v>
      </c>
      <c r="C49" s="6" t="s">
        <v>35</v>
      </c>
      <c r="D49" s="9">
        <v>911.7</v>
      </c>
      <c r="E49" s="9">
        <v>911.7</v>
      </c>
      <c r="F49" s="9">
        <v>340.8</v>
      </c>
      <c r="G49" s="9">
        <f t="shared" si="0"/>
        <v>-570.90000000000009</v>
      </c>
      <c r="H49" s="29">
        <f t="shared" si="1"/>
        <v>37.380717341230671</v>
      </c>
    </row>
    <row r="50" spans="2:8" x14ac:dyDescent="0.35">
      <c r="B50" s="28" t="s">
        <v>36</v>
      </c>
      <c r="C50" s="6" t="s">
        <v>37</v>
      </c>
      <c r="D50" s="9">
        <v>25410.6</v>
      </c>
      <c r="E50" s="9">
        <v>28113.7</v>
      </c>
      <c r="F50" s="9">
        <v>9639.9</v>
      </c>
      <c r="G50" s="9">
        <f t="shared" si="0"/>
        <v>-18473.800000000003</v>
      </c>
      <c r="H50" s="29">
        <f t="shared" si="1"/>
        <v>34.288976548800051</v>
      </c>
    </row>
    <row r="51" spans="2:8" ht="18.75" customHeight="1" x14ac:dyDescent="0.35">
      <c r="B51" s="26" t="s">
        <v>104</v>
      </c>
      <c r="C51" s="13" t="s">
        <v>105</v>
      </c>
      <c r="D51" s="8"/>
      <c r="E51" s="8">
        <f>SUM(E52)</f>
        <v>2149</v>
      </c>
      <c r="F51" s="8">
        <f>SUM(F52)</f>
        <v>1666</v>
      </c>
      <c r="G51" s="8">
        <f t="shared" si="0"/>
        <v>-483</v>
      </c>
      <c r="H51" s="27">
        <f t="shared" ref="H51" si="24">SUM(F51/E51*100)</f>
        <v>77.524429967426713</v>
      </c>
    </row>
    <row r="52" spans="2:8" x14ac:dyDescent="0.35">
      <c r="B52" s="28" t="s">
        <v>106</v>
      </c>
      <c r="C52" s="18" t="s">
        <v>107</v>
      </c>
      <c r="D52" s="9"/>
      <c r="E52" s="9">
        <v>2149</v>
      </c>
      <c r="F52" s="9">
        <v>1666</v>
      </c>
      <c r="G52" s="9">
        <f t="shared" si="0"/>
        <v>-483</v>
      </c>
      <c r="H52" s="31">
        <f t="shared" ref="H52" si="25">SUM(F52/E52*100)</f>
        <v>77.524429967426713</v>
      </c>
    </row>
    <row r="53" spans="2:8" ht="18.75" customHeight="1" x14ac:dyDescent="0.35">
      <c r="B53" s="26" t="s">
        <v>108</v>
      </c>
      <c r="C53" s="13" t="s">
        <v>109</v>
      </c>
      <c r="D53" s="8"/>
      <c r="E53" s="8">
        <f>SUM(E54)</f>
        <v>12793.4</v>
      </c>
      <c r="F53" s="8">
        <f>SUM(F54)</f>
        <v>2714.1</v>
      </c>
      <c r="G53" s="8">
        <f t="shared" ref="G53:G54" si="26">SUM(F53-E53)</f>
        <v>-10079.299999999999</v>
      </c>
      <c r="H53" s="27">
        <f t="shared" ref="H53" si="27">SUM(F53/E53*100)</f>
        <v>21.214845154532807</v>
      </c>
    </row>
    <row r="54" spans="2:8" x14ac:dyDescent="0.35">
      <c r="B54" s="28" t="s">
        <v>110</v>
      </c>
      <c r="C54" s="18" t="s">
        <v>111</v>
      </c>
      <c r="D54" s="9"/>
      <c r="E54" s="9">
        <v>12793.4</v>
      </c>
      <c r="F54" s="9">
        <v>2714.1</v>
      </c>
      <c r="G54" s="9">
        <f t="shared" si="26"/>
        <v>-10079.299999999999</v>
      </c>
      <c r="H54" s="31">
        <f t="shared" ref="H54" si="28">SUM(F54/E54*100)</f>
        <v>21.214845154532807</v>
      </c>
    </row>
    <row r="55" spans="2:8" ht="18" customHeight="1" x14ac:dyDescent="0.35">
      <c r="B55" s="26" t="s">
        <v>78</v>
      </c>
      <c r="C55" s="5" t="s">
        <v>38</v>
      </c>
      <c r="D55" s="8">
        <f>SUM(D56+D57+D58+D59)</f>
        <v>24188.300000000003</v>
      </c>
      <c r="E55" s="8">
        <f>SUM(E56:E59)</f>
        <v>26253.7</v>
      </c>
      <c r="F55" s="8">
        <f>SUM(F56:F59)</f>
        <v>11421.7</v>
      </c>
      <c r="G55" s="8">
        <f t="shared" si="0"/>
        <v>-14832</v>
      </c>
      <c r="H55" s="27">
        <f t="shared" si="1"/>
        <v>43.505105946971284</v>
      </c>
    </row>
    <row r="56" spans="2:8" x14ac:dyDescent="0.35">
      <c r="B56" s="28" t="s">
        <v>79</v>
      </c>
      <c r="C56" s="6" t="s">
        <v>39</v>
      </c>
      <c r="D56" s="9">
        <v>4630.8999999999996</v>
      </c>
      <c r="E56" s="9">
        <v>6549.3</v>
      </c>
      <c r="F56" s="9">
        <v>2624.2</v>
      </c>
      <c r="G56" s="9">
        <f t="shared" si="0"/>
        <v>-3925.1000000000004</v>
      </c>
      <c r="H56" s="29">
        <f t="shared" si="1"/>
        <v>40.068404256943488</v>
      </c>
    </row>
    <row r="57" spans="2:8" x14ac:dyDescent="0.35">
      <c r="B57" s="28" t="s">
        <v>40</v>
      </c>
      <c r="C57" s="6" t="s">
        <v>41</v>
      </c>
      <c r="D57" s="9">
        <v>1357</v>
      </c>
      <c r="E57" s="9">
        <v>1504</v>
      </c>
      <c r="F57" s="9">
        <v>400.2</v>
      </c>
      <c r="G57" s="9">
        <f t="shared" si="0"/>
        <v>-1103.8</v>
      </c>
      <c r="H57" s="29">
        <f t="shared" si="1"/>
        <v>26.609042553191486</v>
      </c>
    </row>
    <row r="58" spans="2:8" x14ac:dyDescent="0.35">
      <c r="B58" s="28" t="s">
        <v>80</v>
      </c>
      <c r="C58" s="6" t="s">
        <v>42</v>
      </c>
      <c r="D58" s="9">
        <v>16795.400000000001</v>
      </c>
      <c r="E58" s="9">
        <v>16795.400000000001</v>
      </c>
      <c r="F58" s="9">
        <v>7769.8</v>
      </c>
      <c r="G58" s="9">
        <f t="shared" si="0"/>
        <v>-9025.6000000000022</v>
      </c>
      <c r="H58" s="29">
        <f t="shared" si="1"/>
        <v>46.261476356621451</v>
      </c>
    </row>
    <row r="59" spans="2:8" ht="17.25" customHeight="1" x14ac:dyDescent="0.35">
      <c r="B59" s="28" t="s">
        <v>81</v>
      </c>
      <c r="C59" s="6" t="s">
        <v>43</v>
      </c>
      <c r="D59" s="9">
        <v>1405</v>
      </c>
      <c r="E59" s="9">
        <v>1405</v>
      </c>
      <c r="F59" s="9">
        <v>627.5</v>
      </c>
      <c r="G59" s="9">
        <f t="shared" si="0"/>
        <v>-777.5</v>
      </c>
      <c r="H59" s="29">
        <f t="shared" si="1"/>
        <v>44.661921708185055</v>
      </c>
    </row>
    <row r="60" spans="2:8" ht="21" customHeight="1" x14ac:dyDescent="0.35">
      <c r="B60" s="26" t="s">
        <v>129</v>
      </c>
      <c r="C60" s="5" t="s">
        <v>44</v>
      </c>
      <c r="D60" s="8">
        <f>SUM(D61+D62+D63+D64+D65+D66+D67)</f>
        <v>377237.2</v>
      </c>
      <c r="E60" s="8">
        <f>SUM(E61:E67)</f>
        <v>412499.09999999992</v>
      </c>
      <c r="F60" s="8">
        <f>SUM(F61:F67)</f>
        <v>231467.2</v>
      </c>
      <c r="G60" s="8">
        <f t="shared" si="0"/>
        <v>-181031.89999999991</v>
      </c>
      <c r="H60" s="27">
        <f t="shared" si="1"/>
        <v>56.113383035259965</v>
      </c>
    </row>
    <row r="61" spans="2:8" x14ac:dyDescent="0.35">
      <c r="B61" s="28" t="s">
        <v>82</v>
      </c>
      <c r="C61" s="6" t="s">
        <v>45</v>
      </c>
      <c r="D61" s="9">
        <v>17701.5</v>
      </c>
      <c r="E61" s="9">
        <v>17893.099999999999</v>
      </c>
      <c r="F61" s="9">
        <v>8072</v>
      </c>
      <c r="G61" s="9">
        <f t="shared" si="0"/>
        <v>-9821.0999999999985</v>
      </c>
      <c r="H61" s="29">
        <f t="shared" si="1"/>
        <v>45.112361748383456</v>
      </c>
    </row>
    <row r="62" spans="2:8" x14ac:dyDescent="0.35">
      <c r="B62" s="28" t="s">
        <v>123</v>
      </c>
      <c r="C62" s="6" t="s">
        <v>46</v>
      </c>
      <c r="D62" s="9">
        <v>12040.3</v>
      </c>
      <c r="E62" s="9">
        <v>13407.7</v>
      </c>
      <c r="F62" s="9">
        <v>8051.2</v>
      </c>
      <c r="G62" s="9">
        <f t="shared" si="0"/>
        <v>-5356.5000000000009</v>
      </c>
      <c r="H62" s="29">
        <f t="shared" si="1"/>
        <v>60.049076277064671</v>
      </c>
    </row>
    <row r="63" spans="2:8" x14ac:dyDescent="0.35">
      <c r="B63" s="28" t="s">
        <v>124</v>
      </c>
      <c r="C63" s="6" t="s">
        <v>47</v>
      </c>
      <c r="D63" s="9">
        <v>151037.20000000001</v>
      </c>
      <c r="E63" s="9">
        <v>175184.8</v>
      </c>
      <c r="F63" s="9">
        <v>114052.2</v>
      </c>
      <c r="G63" s="9">
        <f t="shared" si="0"/>
        <v>-61132.599999999991</v>
      </c>
      <c r="H63" s="29">
        <f>SUM(F63/E63*100)</f>
        <v>65.10393595791416</v>
      </c>
    </row>
    <row r="64" spans="2:8" x14ac:dyDescent="0.35">
      <c r="B64" s="28" t="s">
        <v>125</v>
      </c>
      <c r="C64" s="6" t="s">
        <v>48</v>
      </c>
      <c r="D64" s="9">
        <v>172470.7</v>
      </c>
      <c r="E64" s="9">
        <v>181016.3</v>
      </c>
      <c r="F64" s="9">
        <v>90666</v>
      </c>
      <c r="G64" s="9">
        <f t="shared" si="0"/>
        <v>-90350.299999999988</v>
      </c>
      <c r="H64" s="29">
        <f>SUM(F64/E64*100)</f>
        <v>50.087202091745333</v>
      </c>
    </row>
    <row r="65" spans="2:8" x14ac:dyDescent="0.35">
      <c r="B65" s="28" t="s">
        <v>126</v>
      </c>
      <c r="C65" s="6" t="s">
        <v>49</v>
      </c>
      <c r="D65" s="9">
        <v>13729.5</v>
      </c>
      <c r="E65" s="9">
        <v>14035.6</v>
      </c>
      <c r="F65" s="9">
        <v>6846.7</v>
      </c>
      <c r="G65" s="9">
        <f t="shared" ref="G65:G69" si="29">SUM(F65-E65)</f>
        <v>-7188.9000000000005</v>
      </c>
      <c r="H65" s="29">
        <f t="shared" ref="H65:H69" si="30">SUM(F65/E65*100)</f>
        <v>48.78095699506968</v>
      </c>
    </row>
    <row r="66" spans="2:8" x14ac:dyDescent="0.35">
      <c r="B66" s="28" t="s">
        <v>127</v>
      </c>
      <c r="C66" s="6" t="s">
        <v>50</v>
      </c>
      <c r="D66" s="9">
        <v>6190.8</v>
      </c>
      <c r="E66" s="9">
        <v>6250.8</v>
      </c>
      <c r="F66" s="9">
        <v>1947.6</v>
      </c>
      <c r="G66" s="9">
        <f t="shared" ref="G66" si="31">SUM(F66-E66)</f>
        <v>-4303.2000000000007</v>
      </c>
      <c r="H66" s="29">
        <f t="shared" ref="H66" si="32">SUM(F66/E66*100)</f>
        <v>31.15761182568631</v>
      </c>
    </row>
    <row r="67" spans="2:8" x14ac:dyDescent="0.35">
      <c r="B67" s="28" t="s">
        <v>128</v>
      </c>
      <c r="C67" s="6" t="s">
        <v>51</v>
      </c>
      <c r="D67" s="9">
        <v>4067.2</v>
      </c>
      <c r="E67" s="9">
        <v>4710.8</v>
      </c>
      <c r="F67" s="9">
        <v>1831.5</v>
      </c>
      <c r="G67" s="9">
        <f t="shared" si="29"/>
        <v>-2879.3</v>
      </c>
      <c r="H67" s="29">
        <f t="shared" si="30"/>
        <v>38.878746709688372</v>
      </c>
    </row>
    <row r="68" spans="2:8" ht="15.75" customHeight="1" x14ac:dyDescent="0.35">
      <c r="B68" s="26" t="s">
        <v>83</v>
      </c>
      <c r="C68" s="5" t="s">
        <v>52</v>
      </c>
      <c r="D68" s="8">
        <f>SUM(D69+D70)</f>
        <v>1747.9</v>
      </c>
      <c r="E68" s="8">
        <f>SUM(E69+E70)</f>
        <v>2942</v>
      </c>
      <c r="F68" s="8">
        <f>SUM(F69+F70)</f>
        <v>1625</v>
      </c>
      <c r="G68" s="8">
        <f t="shared" si="29"/>
        <v>-1317</v>
      </c>
      <c r="H68" s="27">
        <f t="shared" si="30"/>
        <v>55.234534330387497</v>
      </c>
    </row>
    <row r="69" spans="2:8" x14ac:dyDescent="0.35">
      <c r="B69" s="28" t="s">
        <v>113</v>
      </c>
      <c r="C69" s="6">
        <v>1070</v>
      </c>
      <c r="D69" s="9"/>
      <c r="E69" s="9">
        <v>25</v>
      </c>
      <c r="F69" s="9">
        <v>25</v>
      </c>
      <c r="G69" s="9">
        <f t="shared" si="29"/>
        <v>0</v>
      </c>
      <c r="H69" s="29">
        <f t="shared" si="30"/>
        <v>100</v>
      </c>
    </row>
    <row r="70" spans="2:8" x14ac:dyDescent="0.35">
      <c r="B70" s="28" t="s">
        <v>84</v>
      </c>
      <c r="C70" s="6" t="s">
        <v>53</v>
      </c>
      <c r="D70" s="9">
        <v>1747.9</v>
      </c>
      <c r="E70" s="9">
        <v>2917</v>
      </c>
      <c r="F70" s="9">
        <v>1600</v>
      </c>
      <c r="G70" s="9">
        <f t="shared" ref="G70" si="33">SUM(F70-E70)</f>
        <v>-1317</v>
      </c>
      <c r="H70" s="29">
        <f t="shared" ref="H70" si="34">SUM(F70/E70*100)</f>
        <v>54.850874185807342</v>
      </c>
    </row>
    <row r="71" spans="2:8" ht="19.5" customHeight="1" x14ac:dyDescent="0.35">
      <c r="B71" s="26" t="s">
        <v>54</v>
      </c>
      <c r="C71" s="5" t="s">
        <v>22</v>
      </c>
      <c r="D71" s="8"/>
      <c r="E71" s="8">
        <f>SUM(E12-E35)</f>
        <v>-10836.29999999993</v>
      </c>
      <c r="F71" s="8">
        <f>SUM(F12-F35)</f>
        <v>6428</v>
      </c>
      <c r="G71" s="8"/>
      <c r="H71" s="27"/>
    </row>
    <row r="72" spans="2:8" ht="15" customHeight="1" x14ac:dyDescent="0.35">
      <c r="B72" s="26" t="s">
        <v>91</v>
      </c>
      <c r="C72" s="13" t="s">
        <v>92</v>
      </c>
      <c r="D72" s="8"/>
      <c r="E72" s="8"/>
      <c r="F72" s="8">
        <v>229.7</v>
      </c>
      <c r="G72" s="9"/>
      <c r="H72" s="27"/>
    </row>
    <row r="73" spans="2:8" ht="15" customHeight="1" x14ac:dyDescent="0.35">
      <c r="B73" s="26" t="s">
        <v>95</v>
      </c>
      <c r="C73" s="13" t="s">
        <v>96</v>
      </c>
      <c r="D73" s="8"/>
      <c r="E73" s="8"/>
      <c r="F73" s="8">
        <v>71.7</v>
      </c>
      <c r="G73" s="9"/>
      <c r="H73" s="27"/>
    </row>
    <row r="74" spans="2:8" ht="30.75" customHeight="1" x14ac:dyDescent="0.35">
      <c r="B74" s="26" t="s">
        <v>130</v>
      </c>
      <c r="C74" s="5" t="s">
        <v>55</v>
      </c>
      <c r="D74" s="8"/>
      <c r="E74" s="8"/>
      <c r="F74" s="8">
        <v>6729.3</v>
      </c>
      <c r="G74" s="8"/>
      <c r="H74" s="27"/>
    </row>
    <row r="75" spans="2:8" ht="24.75" customHeight="1" x14ac:dyDescent="0.35">
      <c r="B75" s="28" t="s">
        <v>85</v>
      </c>
      <c r="C75" s="5" t="s">
        <v>56</v>
      </c>
      <c r="D75" s="9"/>
      <c r="E75" s="9"/>
      <c r="F75" s="8">
        <v>10854.7</v>
      </c>
      <c r="G75" s="9"/>
      <c r="H75" s="29"/>
    </row>
    <row r="76" spans="2:8" ht="24.75" customHeight="1" thickBot="1" x14ac:dyDescent="0.4">
      <c r="B76" s="32" t="s">
        <v>86</v>
      </c>
      <c r="C76" s="36" t="s">
        <v>57</v>
      </c>
      <c r="D76" s="33"/>
      <c r="E76" s="33"/>
      <c r="F76" s="34">
        <f>SUM(F71+F72+F73+F75)</f>
        <v>17584.099999999999</v>
      </c>
      <c r="G76" s="33"/>
      <c r="H76" s="35"/>
    </row>
    <row r="77" spans="2:8" ht="15.5" x14ac:dyDescent="0.35">
      <c r="B77" s="15"/>
      <c r="C77" s="16"/>
      <c r="D77" s="17"/>
      <c r="E77" s="11"/>
      <c r="F77" s="10"/>
      <c r="G77" s="11"/>
    </row>
    <row r="78" spans="2:8" x14ac:dyDescent="0.35">
      <c r="B78" s="14"/>
      <c r="C78" s="12"/>
      <c r="D78" s="12"/>
    </row>
    <row r="79" spans="2:8" x14ac:dyDescent="0.35">
      <c r="B79" s="52" t="s">
        <v>131</v>
      </c>
      <c r="C79" s="52"/>
      <c r="D79" s="52"/>
      <c r="E79" s="52"/>
      <c r="F79" s="52"/>
      <c r="G79" s="52"/>
      <c r="H79" s="52"/>
    </row>
    <row r="81" spans="2:2" x14ac:dyDescent="0.35">
      <c r="B81" s="11"/>
    </row>
    <row r="83" spans="2:2" x14ac:dyDescent="0.35">
      <c r="B83" s="11"/>
    </row>
  </sheetData>
  <mergeCells count="12">
    <mergeCell ref="G2:H2"/>
    <mergeCell ref="F3:H3"/>
    <mergeCell ref="F4:H4"/>
    <mergeCell ref="F1:H1"/>
    <mergeCell ref="A7:H7"/>
    <mergeCell ref="G9:H9"/>
    <mergeCell ref="B79:H79"/>
    <mergeCell ref="F9:F10"/>
    <mergeCell ref="E9:E10"/>
    <mergeCell ref="D9:D10"/>
    <mergeCell ref="C9:C10"/>
    <mergeCell ref="B9:B10"/>
  </mergeCells>
  <pageMargins left="0.2" right="0.19685039370078741" top="0.46" bottom="0.45" header="0.19685039370078741" footer="0.19685039370078741"/>
  <pageSetup paperSize="9" orientation="portrait" horizontalDpi="180" verticalDpi="180" r:id="rId1"/>
  <ignoredErrors>
    <ignoredError sqref="E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forma fe-009_8513</vt:lpstr>
      <vt:lpstr>Foaie1</vt:lpstr>
      <vt:lpstr>'forma fe-009_8513'!Imprimare_titluri</vt:lpstr>
      <vt:lpstr>'forma fe-009_8513'!Zona_de_imprimat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2026-07-17T13:58:51Z</dcterms:modified>
</cp:coreProperties>
</file>